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Agu Laius\Dropbox\03_ARUANDED\RETL 2019 aruanded\"/>
    </mc:Choice>
  </mc:AlternateContent>
  <xr:revisionPtr revIDLastSave="0" documentId="8_{5873F537-57F1-4CD6-9A4B-37A0111A6538}" xr6:coauthVersionLast="43" xr6:coauthVersionMax="43" xr10:uidLastSave="{00000000-0000-0000-0000-000000000000}"/>
  <bookViews>
    <workbookView xWindow="1488" yWindow="0" windowWidth="21552" windowHeight="12960" xr2:uid="{00000000-000D-0000-FFFF-FFFF00000000}"/>
  </bookViews>
  <sheets>
    <sheet name="2019 KÜSK MAK" sheetId="4" r:id="rId1"/>
    <sheet name="2019 ECP" sheetId="3" r:id="rId2"/>
  </sheets>
  <definedNames>
    <definedName name="_xlnm.Print_Area" localSheetId="1">'2019 ECP'!$A$1:$E$22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4" l="1"/>
  <c r="B24" i="4"/>
  <c r="C17" i="4"/>
  <c r="D17" i="4"/>
  <c r="E17" i="4"/>
  <c r="F17" i="4"/>
  <c r="G17" i="4"/>
  <c r="H15" i="4"/>
  <c r="H17" i="4"/>
  <c r="B17" i="4"/>
  <c r="H16" i="4"/>
  <c r="H14" i="4"/>
  <c r="H13" i="4"/>
  <c r="G13" i="4"/>
  <c r="D13" i="3"/>
  <c r="D12" i="3"/>
  <c r="D11" i="3"/>
  <c r="D10" i="3"/>
  <c r="C13" i="3"/>
  <c r="C12" i="3"/>
  <c r="C11" i="3"/>
  <c r="C10" i="3"/>
  <c r="B12" i="3"/>
  <c r="B11" i="3"/>
  <c r="B10" i="3"/>
  <c r="B13" i="3"/>
  <c r="G20" i="4"/>
  <c r="G21" i="4"/>
  <c r="G22" i="4"/>
  <c r="G19" i="4"/>
  <c r="G23" i="4"/>
  <c r="E23" i="4"/>
  <c r="H23" i="4"/>
  <c r="H20" i="4"/>
  <c r="H21" i="4"/>
  <c r="H22" i="4"/>
  <c r="E24" i="4"/>
  <c r="F23" i="4"/>
  <c r="F24" i="4"/>
  <c r="G24" i="4"/>
  <c r="H24" i="4"/>
  <c r="H19" i="4"/>
  <c r="D20" i="4"/>
  <c r="D23" i="4"/>
  <c r="D24" i="4"/>
</calcChain>
</file>

<file path=xl/sharedStrings.xml><?xml version="1.0" encoding="utf-8"?>
<sst xmlns="http://schemas.openxmlformats.org/spreadsheetml/2006/main" count="50" uniqueCount="44">
  <si>
    <t xml:space="preserve">Aruande esitaja: </t>
  </si>
  <si>
    <t xml:space="preserve">Toetuse kasutamise periood: </t>
  </si>
  <si>
    <t>Lepingujärgne summa:</t>
  </si>
  <si>
    <t>Lepingulised kohustused tulevasteks väljamakseteks</t>
  </si>
  <si>
    <t>7=1+2+3-4-6</t>
  </si>
  <si>
    <t>KOKKU</t>
  </si>
  <si>
    <t xml:space="preserve">Lepingulised kohustused </t>
  </si>
  <si>
    <t xml:space="preserve">Vaba rahaline jääk </t>
  </si>
  <si>
    <t>Tegevusvaldkond 3: Rahvusvahelise koostöö soodustamine</t>
  </si>
  <si>
    <t>MTÜ konsultantide palgakulud</t>
  </si>
  <si>
    <t>MTÜ konsultantide arendamine</t>
  </si>
  <si>
    <t>Jääk</t>
  </si>
  <si>
    <t>Riigieelarveline toetus 2019</t>
  </si>
  <si>
    <t>Täitmine 01.01.2019-</t>
  </si>
  <si>
    <t>Tekkepõhised kulud rps 01.01.2019-</t>
  </si>
  <si>
    <t>2019.a riigieelarvelise toetuse vaba rahaline  jääk seisuga</t>
  </si>
  <si>
    <t>2019 riigieelarvelise toetuse kasutamine</t>
  </si>
  <si>
    <t>Kodanike Euroopa riiklik kontaktpunkt</t>
  </si>
  <si>
    <t>Kulud tegevuste kaupa</t>
  </si>
  <si>
    <t>Halduskulud</t>
  </si>
  <si>
    <t>Kulud vastavalt kalkulatsioonile</t>
  </si>
  <si>
    <t>Tegelikud kulud (SIM)</t>
  </si>
  <si>
    <t xml:space="preserve">1.Tööjõuga kindlustamine </t>
  </si>
  <si>
    <t>2.Bürookulud, seadmete rent, lähetuskulud</t>
  </si>
  <si>
    <t>3.Infopäevad, seminarid, koolitused, infomaterjalid</t>
  </si>
  <si>
    <t xml:space="preserve">Riigieelarvelise toetuse kasutamise lepingu
Lisa 2
Tabel 2 </t>
  </si>
  <si>
    <t>Kokku MAK</t>
  </si>
  <si>
    <t>MTÜ konsultantide töökoha- ja halduskulu</t>
  </si>
  <si>
    <t>MAK halduskulud</t>
  </si>
  <si>
    <t>MAK</t>
  </si>
  <si>
    <t>Kokku KÜSK</t>
  </si>
  <si>
    <t>KÜSK</t>
  </si>
  <si>
    <t>KÜSK (halduskulud, vabaühenduste toetusprogramm ja MAK)</t>
  </si>
  <si>
    <t>Tegevusvaldkond 1: KÜSKi taotlusvoorude korraldamine</t>
  </si>
  <si>
    <t>Tegevusvaldkond 2: Kodanikuühiskonna ja vabaühenduste uuenduslike ja arengut edendavate tegevuste ja lahenduste rahastamine ja korraldamine</t>
  </si>
  <si>
    <t>Riigieelarvelise toetuse jääk koos lepinguliste kohustustega 31.12.2018</t>
  </si>
  <si>
    <t>Riigieelarvelise toetuse kasutamise lepingu
Lisa 3
Tabel 1</t>
  </si>
  <si>
    <t>Lepingu nr : 7-41578-1 06.03.19</t>
  </si>
  <si>
    <t xml:space="preserve">Aruande esitaja:  </t>
  </si>
  <si>
    <t>Kodanikuühiskonna Sihtkapital SA</t>
  </si>
  <si>
    <t>Koostas:  S.Domberg</t>
  </si>
  <si>
    <t>Kuupäev:   12.07.19</t>
  </si>
  <si>
    <t>Koostas: S.Domberg</t>
  </si>
  <si>
    <t>Kuupäev:12.07.19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</si>
</sst>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u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3" fillId="0" borderId="0" xfId="2" applyFont="1" applyAlignment="1" applyProtection="1">
      <alignment horizontal="right" wrapText="1"/>
      <protection locked="0"/>
    </xf>
    <xf numFmtId="0" fontId="7" fillId="0" borderId="0" xfId="0" applyFont="1"/>
    <xf numFmtId="0" fontId="3" fillId="0" borderId="0" xfId="2" applyFont="1" applyProtection="1">
      <protection locked="0"/>
    </xf>
    <xf numFmtId="164" fontId="3" fillId="0" borderId="0" xfId="1" applyFont="1" applyProtection="1">
      <protection locked="0"/>
    </xf>
    <xf numFmtId="0" fontId="8" fillId="0" borderId="0" xfId="0" applyFont="1"/>
    <xf numFmtId="0" fontId="6" fillId="0" borderId="11" xfId="2" applyFont="1" applyBorder="1" applyAlignment="1" applyProtection="1">
      <alignment horizontal="left" vertical="center" wrapText="1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164" fontId="8" fillId="0" borderId="0" xfId="1" applyFont="1"/>
    <xf numFmtId="14" fontId="8" fillId="0" borderId="0" xfId="0" applyNumberFormat="1" applyFont="1"/>
    <xf numFmtId="164" fontId="10" fillId="0" borderId="0" xfId="1" applyFont="1"/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165" fontId="4" fillId="0" borderId="0" xfId="2" applyNumberFormat="1" applyFont="1" applyProtection="1">
      <protection locked="0"/>
    </xf>
    <xf numFmtId="165" fontId="3" fillId="0" borderId="0" xfId="3" applyFo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14" fontId="3" fillId="0" borderId="0" xfId="2" applyNumberFormat="1" applyFont="1" applyAlignment="1" applyProtection="1">
      <alignment horizontal="left"/>
      <protection locked="0"/>
    </xf>
    <xf numFmtId="3" fontId="3" fillId="0" borderId="0" xfId="2" applyNumberFormat="1" applyFont="1" applyProtection="1"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left" vertical="center" wrapText="1" indent="1"/>
      <protection locked="0"/>
    </xf>
    <xf numFmtId="165" fontId="3" fillId="0" borderId="1" xfId="3" applyFont="1" applyBorder="1" applyAlignment="1" applyProtection="1">
      <alignment horizontal="center"/>
      <protection locked="0"/>
    </xf>
    <xf numFmtId="164" fontId="3" fillId="0" borderId="1" xfId="1" applyFont="1" applyBorder="1" applyAlignment="1" applyProtection="1">
      <alignment horizontal="center"/>
      <protection locked="0"/>
    </xf>
    <xf numFmtId="164" fontId="3" fillId="0" borderId="9" xfId="1" applyFont="1" applyBorder="1" applyAlignment="1" applyProtection="1">
      <alignment horizontal="center"/>
      <protection locked="0"/>
    </xf>
    <xf numFmtId="0" fontId="3" fillId="0" borderId="8" xfId="2" applyFont="1" applyBorder="1" applyAlignment="1">
      <alignment horizontal="left" vertical="center" wrapText="1" indent="1"/>
    </xf>
    <xf numFmtId="165" fontId="3" fillId="0" borderId="1" xfId="3" applyFont="1" applyBorder="1" applyAlignment="1">
      <alignment horizontal="center"/>
    </xf>
    <xf numFmtId="164" fontId="3" fillId="0" borderId="1" xfId="1" applyFont="1" applyBorder="1"/>
    <xf numFmtId="164" fontId="3" fillId="0" borderId="1" xfId="1" applyFont="1" applyBorder="1" applyProtection="1">
      <protection locked="0"/>
    </xf>
    <xf numFmtId="0" fontId="3" fillId="0" borderId="22" xfId="2" applyFont="1" applyBorder="1" applyAlignment="1" applyProtection="1">
      <alignment horizontal="left" vertical="center" wrapText="1" indent="1"/>
      <protection locked="0"/>
    </xf>
    <xf numFmtId="165" fontId="3" fillId="0" borderId="21" xfId="3" applyFont="1" applyBorder="1" applyAlignment="1" applyProtection="1">
      <alignment horizontal="center"/>
      <protection locked="0"/>
    </xf>
    <xf numFmtId="164" fontId="3" fillId="0" borderId="21" xfId="1" applyFont="1" applyBorder="1" applyProtection="1">
      <protection locked="0"/>
    </xf>
    <xf numFmtId="164" fontId="3" fillId="0" borderId="20" xfId="1" applyFont="1" applyBorder="1" applyProtection="1">
      <protection locked="0"/>
    </xf>
    <xf numFmtId="0" fontId="3" fillId="0" borderId="0" xfId="2" applyFont="1" applyAlignment="1" applyProtection="1">
      <alignment horizontal="left" indent="1"/>
      <protection locked="0"/>
    </xf>
    <xf numFmtId="165" fontId="10" fillId="0" borderId="0" xfId="3" applyFont="1" applyAlignment="1" applyProtection="1">
      <alignment horizontal="center"/>
      <protection locked="0"/>
    </xf>
    <xf numFmtId="165" fontId="10" fillId="0" borderId="0" xfId="3" applyFont="1" applyAlignment="1" applyProtection="1">
      <alignment horizontal="center" wrapText="1"/>
      <protection locked="0"/>
    </xf>
    <xf numFmtId="164" fontId="10" fillId="0" borderId="0" xfId="1" applyFont="1" applyProtection="1">
      <protection locked="0"/>
    </xf>
    <xf numFmtId="0" fontId="10" fillId="0" borderId="0" xfId="2" applyFont="1" applyProtection="1">
      <protection locked="0"/>
    </xf>
    <xf numFmtId="0" fontId="9" fillId="0" borderId="0" xfId="0" applyFont="1" applyBorder="1" applyAlignment="1">
      <alignment horizontal="left" vertical="center"/>
    </xf>
    <xf numFmtId="164" fontId="9" fillId="0" borderId="0" xfId="1" applyFont="1" applyBorder="1" applyAlignment="1">
      <alignment horizontal="left" vertical="center"/>
    </xf>
    <xf numFmtId="0" fontId="6" fillId="0" borderId="12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left" vertical="center" wrapText="1" indent="1"/>
      <protection locked="0"/>
    </xf>
    <xf numFmtId="165" fontId="11" fillId="0" borderId="6" xfId="3" applyFont="1" applyBorder="1" applyAlignment="1" applyProtection="1">
      <alignment horizontal="center"/>
      <protection locked="0"/>
    </xf>
    <xf numFmtId="164" fontId="11" fillId="0" borderId="6" xfId="1" applyFont="1" applyBorder="1" applyProtection="1">
      <protection locked="0"/>
    </xf>
    <xf numFmtId="164" fontId="11" fillId="0" borderId="7" xfId="1" applyFont="1" applyBorder="1" applyProtection="1">
      <protection locked="0"/>
    </xf>
    <xf numFmtId="0" fontId="11" fillId="0" borderId="0" xfId="2" applyFont="1" applyProtection="1">
      <protection locked="0"/>
    </xf>
    <xf numFmtId="165" fontId="11" fillId="0" borderId="12" xfId="3" applyFont="1" applyBorder="1" applyAlignment="1" applyProtection="1">
      <alignment horizontal="center"/>
      <protection locked="0"/>
    </xf>
    <xf numFmtId="164" fontId="9" fillId="0" borderId="15" xfId="1" applyFont="1" applyBorder="1" applyAlignment="1">
      <alignment horizontal="center" vertical="center"/>
    </xf>
    <xf numFmtId="164" fontId="9" fillId="0" borderId="16" xfId="1" applyFont="1" applyBorder="1" applyAlignment="1">
      <alignment horizontal="center" vertical="center"/>
    </xf>
    <xf numFmtId="164" fontId="6" fillId="0" borderId="18" xfId="2" applyNumberFormat="1" applyFont="1" applyBorder="1" applyAlignment="1" applyProtection="1">
      <alignment horizontal="center" vertical="center" wrapText="1"/>
      <protection locked="0"/>
    </xf>
    <xf numFmtId="164" fontId="6" fillId="0" borderId="19" xfId="2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0" borderId="13" xfId="1" applyNumberFormat="1" applyFont="1" applyBorder="1" applyAlignment="1">
      <alignment horizontal="center" vertical="center"/>
    </xf>
    <xf numFmtId="0" fontId="3" fillId="0" borderId="8" xfId="2" applyFont="1" applyBorder="1" applyAlignment="1" applyProtection="1">
      <alignment horizontal="left" vertical="top" wrapText="1" indent="1"/>
      <protection locked="0"/>
    </xf>
    <xf numFmtId="0" fontId="12" fillId="2" borderId="14" xfId="2" applyFont="1" applyFill="1" applyBorder="1" applyAlignment="1" applyProtection="1">
      <alignment horizontal="left" vertical="center" wrapText="1"/>
      <protection locked="0"/>
    </xf>
    <xf numFmtId="165" fontId="4" fillId="2" borderId="23" xfId="3" applyFont="1" applyFill="1" applyBorder="1" applyAlignment="1" applyProtection="1">
      <alignment horizontal="center"/>
      <protection locked="0"/>
    </xf>
    <xf numFmtId="164" fontId="4" fillId="2" borderId="23" xfId="1" applyFont="1" applyFill="1" applyBorder="1" applyProtection="1">
      <protection locked="0"/>
    </xf>
    <xf numFmtId="164" fontId="4" fillId="2" borderId="17" xfId="1" applyFont="1" applyFill="1" applyBorder="1" applyProtection="1">
      <protection locked="0"/>
    </xf>
    <xf numFmtId="0" fontId="4" fillId="2" borderId="23" xfId="2" applyFont="1" applyFill="1" applyBorder="1" applyAlignment="1" applyProtection="1">
      <alignment horizontal="center" vertical="center" wrapText="1"/>
      <protection locked="0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left" vertical="center" wrapText="1"/>
      <protection locked="0"/>
    </xf>
    <xf numFmtId="0" fontId="3" fillId="2" borderId="6" xfId="2" applyFont="1" applyFill="1" applyBorder="1" applyAlignment="1" applyProtection="1">
      <alignment vertical="center" wrapText="1"/>
      <protection locked="0"/>
    </xf>
    <xf numFmtId="14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14" fontId="3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indent="1"/>
      <protection locked="0"/>
    </xf>
    <xf numFmtId="165" fontId="11" fillId="2" borderId="12" xfId="3" applyFont="1" applyFill="1" applyBorder="1" applyAlignment="1" applyProtection="1">
      <alignment horizontal="center"/>
      <protection locked="0"/>
    </xf>
    <xf numFmtId="164" fontId="11" fillId="2" borderId="12" xfId="1" applyFont="1" applyFill="1" applyBorder="1" applyProtection="1">
      <protection locked="0"/>
    </xf>
    <xf numFmtId="164" fontId="11" fillId="2" borderId="13" xfId="1" applyFont="1" applyFill="1" applyBorder="1" applyProtection="1">
      <protection locked="0"/>
    </xf>
    <xf numFmtId="164" fontId="3" fillId="0" borderId="21" xfId="1" applyFont="1" applyBorder="1" applyAlignment="1" applyProtection="1">
      <alignment horizontal="center"/>
      <protection locked="0"/>
    </xf>
    <xf numFmtId="164" fontId="3" fillId="0" borderId="20" xfId="1" applyFont="1" applyBorder="1" applyAlignment="1" applyProtection="1">
      <alignment horizontal="center"/>
      <protection locked="0"/>
    </xf>
    <xf numFmtId="0" fontId="11" fillId="0" borderId="11" xfId="2" applyFont="1" applyBorder="1" applyAlignment="1" applyProtection="1">
      <alignment horizontal="left" vertical="center" wrapText="1" indent="1"/>
      <protection locked="0"/>
    </xf>
    <xf numFmtId="165" fontId="11" fillId="0" borderId="13" xfId="3" applyFont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right" wrapText="1"/>
      <protection locked="0"/>
    </xf>
  </cellXfs>
  <cellStyles count="4">
    <cellStyle name="Comma 2" xfId="3" xr:uid="{00000000-0005-0000-0000-000001000000}"/>
    <cellStyle name="Koma" xfId="1" builtinId="3"/>
    <cellStyle name="Normaallaad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="70" zoomScaleNormal="70" workbookViewId="0">
      <selection activeCell="A17" sqref="A17"/>
    </sheetView>
  </sheetViews>
  <sheetFormatPr defaultColWidth="9.109375" defaultRowHeight="13.2" x14ac:dyDescent="0.25"/>
  <cols>
    <col min="1" max="1" width="49.33203125" style="5" customWidth="1"/>
    <col min="2" max="3" width="19.6640625" style="5" customWidth="1"/>
    <col min="4" max="4" width="34.109375" style="5" bestFit="1" customWidth="1"/>
    <col min="5" max="5" width="26.33203125" style="5" bestFit="1" customWidth="1"/>
    <col min="6" max="6" width="25.44140625" style="5" bestFit="1" customWidth="1"/>
    <col min="7" max="7" width="24" style="5" customWidth="1"/>
    <col min="8" max="8" width="18.44140625" style="5" customWidth="1"/>
    <col min="9" max="9" width="6.33203125" style="5" customWidth="1"/>
    <col min="10" max="16384" width="9.109375" style="5"/>
  </cols>
  <sheetData>
    <row r="1" spans="1:10" ht="47.4" customHeight="1" x14ac:dyDescent="0.25">
      <c r="B1" s="23"/>
      <c r="C1" s="20"/>
      <c r="D1" s="24"/>
      <c r="G1" s="88" t="s">
        <v>36</v>
      </c>
      <c r="H1" s="88"/>
    </row>
    <row r="2" spans="1:10" x14ac:dyDescent="0.25">
      <c r="A2" s="2" t="s">
        <v>16</v>
      </c>
    </row>
    <row r="3" spans="1:10" x14ac:dyDescent="0.25">
      <c r="A3" s="2" t="s">
        <v>32</v>
      </c>
    </row>
    <row r="4" spans="1:10" x14ac:dyDescent="0.25">
      <c r="A4" s="5" t="s">
        <v>37</v>
      </c>
    </row>
    <row r="5" spans="1:10" x14ac:dyDescent="0.25">
      <c r="A5" s="5" t="s">
        <v>38</v>
      </c>
      <c r="B5" s="5" t="s">
        <v>39</v>
      </c>
    </row>
    <row r="6" spans="1:10" x14ac:dyDescent="0.25">
      <c r="A6" s="5" t="s">
        <v>1</v>
      </c>
      <c r="B6" s="5">
        <v>2019</v>
      </c>
      <c r="J6" s="20"/>
    </row>
    <row r="7" spans="1:10" x14ac:dyDescent="0.25">
      <c r="A7" s="5" t="s">
        <v>2</v>
      </c>
      <c r="B7" s="25">
        <v>1765000</v>
      </c>
    </row>
    <row r="8" spans="1:10" ht="13.8" thickBot="1" x14ac:dyDescent="0.3"/>
    <row r="9" spans="1:10" ht="70.2" customHeight="1" x14ac:dyDescent="0.25">
      <c r="A9" s="84"/>
      <c r="B9" s="86" t="s">
        <v>35</v>
      </c>
      <c r="C9" s="86"/>
      <c r="D9" s="86" t="s">
        <v>12</v>
      </c>
      <c r="E9" s="70" t="s">
        <v>13</v>
      </c>
      <c r="F9" s="70" t="s">
        <v>14</v>
      </c>
      <c r="G9" s="86" t="s">
        <v>3</v>
      </c>
      <c r="H9" s="71" t="s">
        <v>15</v>
      </c>
    </row>
    <row r="10" spans="1:10" ht="27" thickBot="1" x14ac:dyDescent="0.3">
      <c r="A10" s="85"/>
      <c r="B10" s="72" t="s">
        <v>6</v>
      </c>
      <c r="C10" s="73" t="s">
        <v>7</v>
      </c>
      <c r="D10" s="87"/>
      <c r="E10" s="74">
        <v>43646</v>
      </c>
      <c r="F10" s="74">
        <v>43646</v>
      </c>
      <c r="G10" s="87"/>
      <c r="H10" s="75">
        <v>43646</v>
      </c>
    </row>
    <row r="11" spans="1:10" ht="13.8" thickBot="1" x14ac:dyDescent="0.3">
      <c r="A11" s="26"/>
      <c r="B11" s="27">
        <v>1</v>
      </c>
      <c r="C11" s="27">
        <v>2</v>
      </c>
      <c r="D11" s="27">
        <v>3</v>
      </c>
      <c r="E11" s="27">
        <v>4</v>
      </c>
      <c r="F11" s="27">
        <v>5</v>
      </c>
      <c r="G11" s="27">
        <v>6</v>
      </c>
      <c r="H11" s="28" t="s">
        <v>4</v>
      </c>
    </row>
    <row r="12" spans="1:10" s="1" customFormat="1" ht="30" customHeight="1" x14ac:dyDescent="0.25">
      <c r="A12" s="64" t="s">
        <v>31</v>
      </c>
      <c r="B12" s="68"/>
      <c r="C12" s="68"/>
      <c r="D12" s="68"/>
      <c r="E12" s="68"/>
      <c r="F12" s="68"/>
      <c r="G12" s="68"/>
      <c r="H12" s="69"/>
    </row>
    <row r="13" spans="1:10" ht="30" customHeight="1" x14ac:dyDescent="0.25">
      <c r="A13" s="29" t="s">
        <v>19</v>
      </c>
      <c r="B13" s="30">
        <v>0</v>
      </c>
      <c r="C13" s="30">
        <v>0</v>
      </c>
      <c r="D13" s="31">
        <v>234400</v>
      </c>
      <c r="E13" s="31">
        <v>109172.78</v>
      </c>
      <c r="F13" s="31">
        <v>109172.78</v>
      </c>
      <c r="G13" s="31">
        <f>D13-E13</f>
        <v>125227.22</v>
      </c>
      <c r="H13" s="32">
        <f>D13-E13-G13</f>
        <v>0</v>
      </c>
    </row>
    <row r="14" spans="1:10" ht="30" customHeight="1" x14ac:dyDescent="0.25">
      <c r="A14" s="33" t="s">
        <v>33</v>
      </c>
      <c r="B14" s="34">
        <v>201377.39</v>
      </c>
      <c r="C14" s="34">
        <v>25830.97</v>
      </c>
      <c r="D14" s="35">
        <v>594000</v>
      </c>
      <c r="E14" s="35">
        <v>250794.58</v>
      </c>
      <c r="F14" s="35">
        <v>394667.1</v>
      </c>
      <c r="G14" s="31">
        <v>563255.63</v>
      </c>
      <c r="H14" s="32">
        <f>B14+C14+D14-E14-G14</f>
        <v>7158.1500000000233</v>
      </c>
    </row>
    <row r="15" spans="1:10" ht="30" customHeight="1" x14ac:dyDescent="0.25">
      <c r="A15" s="63" t="s">
        <v>34</v>
      </c>
      <c r="B15" s="30">
        <v>108332.15</v>
      </c>
      <c r="C15" s="30">
        <v>0</v>
      </c>
      <c r="D15" s="36">
        <v>364934</v>
      </c>
      <c r="E15" s="36">
        <v>225761.54</v>
      </c>
      <c r="F15" s="36">
        <v>108732.23</v>
      </c>
      <c r="G15" s="31">
        <v>136624.29</v>
      </c>
      <c r="H15" s="32">
        <f t="shared" ref="H15:H16" si="0">B15+C15+D15-E15-G15</f>
        <v>110880.32000000001</v>
      </c>
    </row>
    <row r="16" spans="1:10" ht="30" customHeight="1" thickBot="1" x14ac:dyDescent="0.3">
      <c r="A16" s="37" t="s">
        <v>8</v>
      </c>
      <c r="B16" s="38">
        <v>12914.24</v>
      </c>
      <c r="C16" s="38">
        <v>20000</v>
      </c>
      <c r="D16" s="39">
        <v>106666</v>
      </c>
      <c r="E16" s="39">
        <v>84287.34</v>
      </c>
      <c r="F16" s="39">
        <v>35368.120000000003</v>
      </c>
      <c r="G16" s="80">
        <v>23207.62</v>
      </c>
      <c r="H16" s="81">
        <f t="shared" si="0"/>
        <v>32085.279999999995</v>
      </c>
    </row>
    <row r="17" spans="1:8" s="53" customFormat="1" ht="30" customHeight="1" thickBot="1" x14ac:dyDescent="0.35">
      <c r="A17" s="82" t="s">
        <v>30</v>
      </c>
      <c r="B17" s="54">
        <f>SUM(B13:B16)</f>
        <v>322623.78000000003</v>
      </c>
      <c r="C17" s="54">
        <f t="shared" ref="C17:H17" si="1">SUM(C13:C16)</f>
        <v>45830.97</v>
      </c>
      <c r="D17" s="54">
        <f t="shared" si="1"/>
        <v>1300000</v>
      </c>
      <c r="E17" s="54">
        <f t="shared" si="1"/>
        <v>670016.24</v>
      </c>
      <c r="F17" s="54">
        <f t="shared" si="1"/>
        <v>647940.23</v>
      </c>
      <c r="G17" s="54">
        <f t="shared" si="1"/>
        <v>848314.76</v>
      </c>
      <c r="H17" s="83">
        <f t="shared" si="1"/>
        <v>150123.75000000003</v>
      </c>
    </row>
    <row r="18" spans="1:8" s="1" customFormat="1" ht="30" customHeight="1" x14ac:dyDescent="0.25">
      <c r="A18" s="64" t="s">
        <v>29</v>
      </c>
      <c r="B18" s="65">
        <v>0</v>
      </c>
      <c r="C18" s="65">
        <v>0</v>
      </c>
      <c r="D18" s="66"/>
      <c r="E18" s="66"/>
      <c r="F18" s="66"/>
      <c r="G18" s="66"/>
      <c r="H18" s="67"/>
    </row>
    <row r="19" spans="1:8" ht="30" customHeight="1" x14ac:dyDescent="0.25">
      <c r="A19" s="37" t="s">
        <v>28</v>
      </c>
      <c r="B19" s="80">
        <v>0</v>
      </c>
      <c r="C19" s="80">
        <v>0</v>
      </c>
      <c r="D19" s="39">
        <v>35000</v>
      </c>
      <c r="E19" s="39">
        <v>17714.12</v>
      </c>
      <c r="F19" s="39">
        <v>17714.12</v>
      </c>
      <c r="G19" s="39">
        <f>D19-E19</f>
        <v>17285.88</v>
      </c>
      <c r="H19" s="40">
        <f>D19-E19-G19</f>
        <v>0</v>
      </c>
    </row>
    <row r="20" spans="1:8" ht="30" customHeight="1" x14ac:dyDescent="0.25">
      <c r="A20" s="37" t="s">
        <v>9</v>
      </c>
      <c r="B20" s="80">
        <v>0</v>
      </c>
      <c r="C20" s="80">
        <v>0</v>
      </c>
      <c r="D20" s="39">
        <f>280400+13600</f>
        <v>294000</v>
      </c>
      <c r="E20" s="39">
        <v>294000</v>
      </c>
      <c r="F20" s="39">
        <v>126657.60000000001</v>
      </c>
      <c r="G20" s="39">
        <f t="shared" ref="G20:G22" si="2">D20-E20</f>
        <v>0</v>
      </c>
      <c r="H20" s="40">
        <f t="shared" ref="H20:H23" si="3">D20-E20-G20</f>
        <v>0</v>
      </c>
    </row>
    <row r="21" spans="1:8" ht="30" customHeight="1" x14ac:dyDescent="0.25">
      <c r="A21" s="37" t="s">
        <v>10</v>
      </c>
      <c r="B21" s="80">
        <v>0</v>
      </c>
      <c r="C21" s="80">
        <v>0</v>
      </c>
      <c r="D21" s="39">
        <v>4000</v>
      </c>
      <c r="E21" s="39">
        <v>3076.03</v>
      </c>
      <c r="F21" s="39">
        <v>3076.03</v>
      </c>
      <c r="G21" s="39">
        <f t="shared" si="2"/>
        <v>923.9699999999998</v>
      </c>
      <c r="H21" s="40">
        <f t="shared" si="3"/>
        <v>0</v>
      </c>
    </row>
    <row r="22" spans="1:8" ht="30" customHeight="1" x14ac:dyDescent="0.25">
      <c r="A22" s="37" t="s">
        <v>27</v>
      </c>
      <c r="B22" s="80">
        <v>0</v>
      </c>
      <c r="C22" s="80">
        <v>0</v>
      </c>
      <c r="D22" s="39">
        <v>132000</v>
      </c>
      <c r="E22" s="39">
        <v>132000</v>
      </c>
      <c r="F22" s="39">
        <v>58074.98</v>
      </c>
      <c r="G22" s="39">
        <f t="shared" si="2"/>
        <v>0</v>
      </c>
      <c r="H22" s="40">
        <f t="shared" si="3"/>
        <v>0</v>
      </c>
    </row>
    <row r="23" spans="1:8" s="53" customFormat="1" ht="30" customHeight="1" thickBot="1" x14ac:dyDescent="0.35">
      <c r="A23" s="49" t="s">
        <v>26</v>
      </c>
      <c r="B23" s="50">
        <v>0</v>
      </c>
      <c r="C23" s="50">
        <v>0</v>
      </c>
      <c r="D23" s="51">
        <f>SUM(D19:D22)</f>
        <v>465000</v>
      </c>
      <c r="E23" s="51">
        <f t="shared" ref="E23:G23" si="4">SUM(E19:E22)</f>
        <v>446790.15</v>
      </c>
      <c r="F23" s="51">
        <f t="shared" si="4"/>
        <v>205522.73</v>
      </c>
      <c r="G23" s="51">
        <f t="shared" si="4"/>
        <v>18209.850000000002</v>
      </c>
      <c r="H23" s="52">
        <f t="shared" si="3"/>
        <v>0</v>
      </c>
    </row>
    <row r="24" spans="1:8" s="53" customFormat="1" ht="30" customHeight="1" thickBot="1" x14ac:dyDescent="0.35">
      <c r="A24" s="76" t="s">
        <v>5</v>
      </c>
      <c r="B24" s="77">
        <f>B17+B23</f>
        <v>322623.78000000003</v>
      </c>
      <c r="C24" s="77">
        <f>C17+C23</f>
        <v>45830.97</v>
      </c>
      <c r="D24" s="78">
        <f>D17+D23</f>
        <v>1765000</v>
      </c>
      <c r="E24" s="78">
        <f t="shared" ref="E24:H24" si="5">E17+E23</f>
        <v>1116806.3900000001</v>
      </c>
      <c r="F24" s="78">
        <f t="shared" si="5"/>
        <v>853462.96</v>
      </c>
      <c r="G24" s="78">
        <f t="shared" si="5"/>
        <v>866524.61</v>
      </c>
      <c r="H24" s="79">
        <f t="shared" si="5"/>
        <v>150123.75000000003</v>
      </c>
    </row>
    <row r="25" spans="1:8" x14ac:dyDescent="0.25">
      <c r="A25" s="41"/>
      <c r="B25" s="42"/>
      <c r="C25" s="43"/>
      <c r="D25" s="44"/>
      <c r="E25" s="45"/>
    </row>
    <row r="26" spans="1:8" x14ac:dyDescent="0.25">
      <c r="A26" s="5" t="s">
        <v>40</v>
      </c>
      <c r="B26" s="20"/>
      <c r="C26" s="21"/>
      <c r="D26" s="22"/>
      <c r="H26" s="22"/>
    </row>
    <row r="27" spans="1:8" x14ac:dyDescent="0.25">
      <c r="A27" s="5" t="s">
        <v>41</v>
      </c>
      <c r="B27" s="21"/>
      <c r="C27" s="21"/>
    </row>
    <row r="28" spans="1:8" x14ac:dyDescent="0.25">
      <c r="B28" s="20"/>
      <c r="C28" s="18"/>
      <c r="D28" s="20"/>
      <c r="E28" s="6"/>
      <c r="H28" s="6"/>
    </row>
    <row r="29" spans="1:8" ht="15" x14ac:dyDescent="0.25">
      <c r="B29" s="19"/>
      <c r="C29" s="18"/>
      <c r="D29" s="17"/>
      <c r="E29" s="1"/>
      <c r="F29" s="1"/>
      <c r="G29" s="1"/>
      <c r="H29" s="1"/>
    </row>
  </sheetData>
  <sheetProtection insertRows="0"/>
  <mergeCells count="5">
    <mergeCell ref="A9:A10"/>
    <mergeCell ref="B9:C9"/>
    <mergeCell ref="D9:D10"/>
    <mergeCell ref="G9:G10"/>
    <mergeCell ref="G1:H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="80" zoomScaleNormal="80" workbookViewId="0">
      <selection activeCell="A17" sqref="A17"/>
    </sheetView>
  </sheetViews>
  <sheetFormatPr defaultColWidth="8.88671875" defaultRowHeight="13.8" x14ac:dyDescent="0.3"/>
  <cols>
    <col min="1" max="1" width="40.33203125" style="4" customWidth="1"/>
    <col min="2" max="4" width="28.5546875" style="4" customWidth="1"/>
    <col min="5" max="16384" width="8.88671875" style="4"/>
  </cols>
  <sheetData>
    <row r="1" spans="1:6" ht="57" customHeight="1" x14ac:dyDescent="0.3">
      <c r="A1" s="2"/>
      <c r="B1" s="2"/>
      <c r="C1" s="2"/>
      <c r="D1" s="3" t="s">
        <v>25</v>
      </c>
    </row>
    <row r="2" spans="1:6" x14ac:dyDescent="0.3">
      <c r="A2" s="2" t="s">
        <v>16</v>
      </c>
      <c r="B2" s="2"/>
      <c r="C2" s="2"/>
      <c r="D2" s="5"/>
    </row>
    <row r="3" spans="1:6" x14ac:dyDescent="0.3">
      <c r="A3" s="2" t="s">
        <v>17</v>
      </c>
      <c r="B3" s="2"/>
      <c r="C3" s="2"/>
      <c r="D3" s="5"/>
    </row>
    <row r="4" spans="1:6" x14ac:dyDescent="0.3">
      <c r="A4" s="5" t="s">
        <v>37</v>
      </c>
      <c r="B4" s="5"/>
      <c r="C4" s="5"/>
      <c r="D4" s="5"/>
    </row>
    <row r="5" spans="1:6" x14ac:dyDescent="0.3">
      <c r="A5" s="5" t="s">
        <v>0</v>
      </c>
      <c r="B5" s="5" t="s">
        <v>39</v>
      </c>
      <c r="C5" s="5"/>
      <c r="D5" s="5"/>
    </row>
    <row r="6" spans="1:6" x14ac:dyDescent="0.3">
      <c r="A6" s="5" t="s">
        <v>1</v>
      </c>
      <c r="B6" s="5">
        <v>2019</v>
      </c>
      <c r="C6" s="5"/>
      <c r="D6" s="5"/>
    </row>
    <row r="7" spans="1:6" x14ac:dyDescent="0.3">
      <c r="A7" s="5" t="s">
        <v>2</v>
      </c>
      <c r="B7" s="6">
        <v>25000</v>
      </c>
      <c r="C7" s="5"/>
      <c r="D7" s="6"/>
    </row>
    <row r="8" spans="1:6" ht="14.4" thickBot="1" x14ac:dyDescent="0.35">
      <c r="A8" s="7"/>
      <c r="B8" s="5"/>
      <c r="C8" s="5"/>
      <c r="D8" s="6"/>
    </row>
    <row r="9" spans="1:6" s="13" customFormat="1" ht="29.4" customHeight="1" thickBot="1" x14ac:dyDescent="0.35">
      <c r="A9" s="8" t="s">
        <v>18</v>
      </c>
      <c r="B9" s="48" t="s">
        <v>20</v>
      </c>
      <c r="C9" s="48" t="s">
        <v>21</v>
      </c>
      <c r="D9" s="9" t="s">
        <v>11</v>
      </c>
    </row>
    <row r="10" spans="1:6" s="13" customFormat="1" ht="29.4" customHeight="1" x14ac:dyDescent="0.3">
      <c r="A10" s="14" t="s">
        <v>22</v>
      </c>
      <c r="B10" s="55">
        <f>29684.4/2</f>
        <v>14842.2</v>
      </c>
      <c r="C10" s="57">
        <f>14842.2/2</f>
        <v>7421.1</v>
      </c>
      <c r="D10" s="58">
        <f>B10-C10</f>
        <v>7421.1</v>
      </c>
    </row>
    <row r="11" spans="1:6" s="13" customFormat="1" ht="29.4" customHeight="1" x14ac:dyDescent="0.3">
      <c r="A11" s="15" t="s">
        <v>23</v>
      </c>
      <c r="B11" s="55">
        <f>12028.82/2</f>
        <v>6014.41</v>
      </c>
      <c r="C11" s="59">
        <f>6333.56/2</f>
        <v>3166.78</v>
      </c>
      <c r="D11" s="60">
        <f>B11-C11</f>
        <v>2847.6299999999997</v>
      </c>
    </row>
    <row r="12" spans="1:6" s="13" customFormat="1" ht="29.4" customHeight="1" thickBot="1" x14ac:dyDescent="0.35">
      <c r="A12" s="15" t="s">
        <v>24</v>
      </c>
      <c r="B12" s="55">
        <f>8286.78/2</f>
        <v>4143.3900000000003</v>
      </c>
      <c r="C12" s="59">
        <f>1053.3/2</f>
        <v>526.65</v>
      </c>
      <c r="D12" s="60">
        <f>B12-C12</f>
        <v>3616.7400000000002</v>
      </c>
    </row>
    <row r="13" spans="1:6" s="13" customFormat="1" ht="29.4" customHeight="1" thickBot="1" x14ac:dyDescent="0.35">
      <c r="A13" s="16" t="s">
        <v>5</v>
      </c>
      <c r="B13" s="56">
        <f>SUM(B10:B12)</f>
        <v>25000</v>
      </c>
      <c r="C13" s="61">
        <f>SUM(C10:C12)</f>
        <v>11114.53</v>
      </c>
      <c r="D13" s="62">
        <f>SUM(D10:D12)</f>
        <v>13885.47</v>
      </c>
    </row>
    <row r="14" spans="1:6" s="13" customFormat="1" x14ac:dyDescent="0.3">
      <c r="A14" s="46"/>
      <c r="B14" s="46"/>
      <c r="C14" s="46"/>
      <c r="D14" s="47"/>
    </row>
    <row r="15" spans="1:6" x14ac:dyDescent="0.3">
      <c r="A15" s="7" t="s">
        <v>42</v>
      </c>
      <c r="B15" s="7"/>
      <c r="C15" s="7"/>
      <c r="D15" s="10"/>
    </row>
    <row r="16" spans="1:6" x14ac:dyDescent="0.3">
      <c r="A16" s="11" t="s">
        <v>43</v>
      </c>
      <c r="B16" s="11"/>
      <c r="C16" s="11"/>
      <c r="D16" s="12"/>
      <c r="E16" s="12"/>
      <c r="F16" s="12"/>
    </row>
    <row r="17" spans="1:4" x14ac:dyDescent="0.3">
      <c r="A17" s="7"/>
      <c r="B17" s="7"/>
      <c r="C17" s="7"/>
      <c r="D17" s="10"/>
    </row>
    <row r="18" spans="1:4" x14ac:dyDescent="0.3">
      <c r="A18" s="11"/>
      <c r="B18" s="11"/>
      <c r="C18" s="11"/>
      <c r="D18" s="12"/>
    </row>
  </sheetData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2019 KÜSK MAK</vt:lpstr>
      <vt:lpstr>2019 ECP</vt:lpstr>
      <vt:lpstr>'2019 ECP'!Prindiala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Sirle</dc:creator>
  <cp:lastModifiedBy>Agu Laius</cp:lastModifiedBy>
  <cp:lastPrinted>2019-02-21T11:43:23Z</cp:lastPrinted>
  <dcterms:created xsi:type="dcterms:W3CDTF">2016-02-15T08:49:16Z</dcterms:created>
  <dcterms:modified xsi:type="dcterms:W3CDTF">2019-07-12T09:23:20Z</dcterms:modified>
</cp:coreProperties>
</file>